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dora bod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<sst xmlns="http://schemas.openxmlformats.org/spreadsheetml/2006/main" count="88" uniqueCount="88">
  <si>
    <t xml:space="preserve">Calculadora de presupuesto de boda</t>
  </si>
  <si>
    <t xml:space="preserve">Edición 2026 · Datos del Informe del Sector Nupcial 2026 (Bodas.net)</t>
  </si>
  <si>
    <t xml:space="preserve">  CONFIGURA TU BODA</t>
  </si>
  <si>
    <t xml:space="preserve">Número de invitados:</t>
  </si>
  <si>
    <t xml:space="preserve">← Cambia este número</t>
  </si>
  <si>
    <t xml:space="preserve">Media España 2026: 123 invitados</t>
  </si>
  <si>
    <t xml:space="preserve">Coste estimado por invitado:</t>
  </si>
  <si>
    <t xml:space="preserve">Media España 2026: 225 € por invitado</t>
  </si>
  <si>
    <t xml:space="preserve">PARTIDA</t>
  </si>
  <si>
    <t xml:space="preserve">MÍNIMO</t>
  </si>
  <si>
    <t xml:space="preserve">MEDIO</t>
  </si>
  <si>
    <t xml:space="preserve">MÁXIMO</t>
  </si>
  <si>
    <t xml:space="preserve">NOTAS</t>
  </si>
  <si>
    <t xml:space="preserve">  BANQUETE Y LOCAL</t>
  </si>
  <si>
    <t xml:space="preserve">Menú de boda (cóctel + comida + bebidas)</t>
  </si>
  <si>
    <t xml:space="preserve">Por invitado. Hotel/restaurante: 100-150 €; finca con catering: 150-220 €</t>
  </si>
  <si>
    <t xml:space="preserve">Barra libre</t>
  </si>
  <si>
    <t xml:space="preserve">Por invitado · 3 horas. Cada hora extra: 3-6 € por persona</t>
  </si>
  <si>
    <t xml:space="preserve">Alquiler del espacio</t>
  </si>
  <si>
    <t xml:space="preserve">0 € si está incluido en catering. Finca privada: 3.000-15.000 €</t>
  </si>
  <si>
    <t xml:space="preserve">Recena (opcional)</t>
  </si>
  <si>
    <t xml:space="preserve">Por invitado. Cada vez más habitual en bodas largas. Pon 15 € si tienes claro que sí</t>
  </si>
  <si>
    <t xml:space="preserve">Subtotal banquete y local</t>
  </si>
  <si>
    <t xml:space="preserve">  FOTOGRAFÍA Y VÍDEO</t>
  </si>
  <si>
    <t xml:space="preserve">Fotógrafo de bodas</t>
  </si>
  <si>
    <t xml:space="preserve">Profesional con experiencia · Pack medio en España 2026</t>
  </si>
  <si>
    <t xml:space="preserve">Vídeo de boda (opcional)</t>
  </si>
  <si>
    <t xml:space="preserve">Vídeo completo + resumen. Pon 1.500 € si tienes claro que sí</t>
  </si>
  <si>
    <t xml:space="preserve">Subtotal fotografía y vídeo</t>
  </si>
  <si>
    <t xml:space="preserve">  VESTUARIO Y BELLEZA</t>
  </si>
  <si>
    <t xml:space="preserve">Vestido de novia</t>
  </si>
  <si>
    <t xml:space="preserve">Vestido prêt-à-porter · Media España: 2.150 €</t>
  </si>
  <si>
    <t xml:space="preserve">Traje del novio</t>
  </si>
  <si>
    <t xml:space="preserve">Incluye complementos · Media España: 1.020 €</t>
  </si>
  <si>
    <t xml:space="preserve">Peluquería + maquillaje (novia)</t>
  </si>
  <si>
    <t xml:space="preserve">Pack completo con prueba previa</t>
  </si>
  <si>
    <t xml:space="preserve">Complementos (zapatos, joyería, lencería)</t>
  </si>
  <si>
    <t xml:space="preserve">Velo, zapatos, pendientes, lencería...</t>
  </si>
  <si>
    <t xml:space="preserve">Subtotal vestuario y belleza</t>
  </si>
  <si>
    <t xml:space="preserve">  DECORACIÓN Y FLORES</t>
  </si>
  <si>
    <t xml:space="preserve">Ramo de novia + prendidos</t>
  </si>
  <si>
    <t xml:space="preserve">Incluye prendidos del novio y padrinos</t>
  </si>
  <si>
    <t xml:space="preserve">Decoración de la ceremonia</t>
  </si>
  <si>
    <t xml:space="preserve">Flores y decoración del altar/zona civil</t>
  </si>
  <si>
    <t xml:space="preserve">Centros de mesa y decoración del banquete</t>
  </si>
  <si>
    <t xml:space="preserve">Por invitado. Sale más rentable presupuestar por mesas con la florista</t>
  </si>
  <si>
    <t xml:space="preserve">Subtotal decoración y flores</t>
  </si>
  <si>
    <t xml:space="preserve">  MÚSICA</t>
  </si>
  <si>
    <t xml:space="preserve">DJ profesional para boda</t>
  </si>
  <si>
    <t xml:space="preserve">Incluye equipo de sonido. Algunas fincas lo incluyen</t>
  </si>
  <si>
    <t xml:space="preserve">Música ceremonia (opcional)</t>
  </si>
  <si>
    <t xml:space="preserve">Cuarteto, pianista, solista. Pon 400-500 € si tienes claro que sí</t>
  </si>
  <si>
    <t xml:space="preserve">Subtotal música</t>
  </si>
  <si>
    <t xml:space="preserve">  CEREMONIA</t>
  </si>
  <si>
    <t xml:space="preserve">Tasas + ceremonia (civil o religiosa)</t>
  </si>
  <si>
    <t xml:space="preserve">Civil en juzgado: gratis. Iglesia: 200-600 € donativo</t>
  </si>
  <si>
    <t xml:space="preserve">Subtotal ceremonia</t>
  </si>
  <si>
    <t xml:space="preserve">  JOYERÍA</t>
  </si>
  <si>
    <t xml:space="preserve">Alianzas de boda</t>
  </si>
  <si>
    <t xml:space="preserve">Pareja en oro 18 quilates · Media: 350 € por alianza</t>
  </si>
  <si>
    <t xml:space="preserve">Subtotal joyería</t>
  </si>
  <si>
    <t xml:space="preserve">  PAPELERÍA Y DETALLES</t>
  </si>
  <si>
    <t xml:space="preserve">Invitaciones de boda</t>
  </si>
  <si>
    <t xml:space="preserve">Por invitación (1 por pareja invitada, no por invitado)</t>
  </si>
  <si>
    <t xml:space="preserve">Detalles para invitados</t>
  </si>
  <si>
    <t xml:space="preserve">Por invitado. Originales y prácticos suelen costar más</t>
  </si>
  <si>
    <t xml:space="preserve">Subtotal papelería y detalles</t>
  </si>
  <si>
    <t xml:space="preserve">  TRANSPORTE</t>
  </si>
  <si>
    <t xml:space="preserve">Coche de novios + transporte invitados</t>
  </si>
  <si>
    <t xml:space="preserve">Coche clásico + 1-2 autobuses para invitados</t>
  </si>
  <si>
    <t xml:space="preserve">Subtotal transporte</t>
  </si>
  <si>
    <t xml:space="preserve">  EXTRAS</t>
  </si>
  <si>
    <t xml:space="preserve">Tarta nupcial (si no incluida)</t>
  </si>
  <si>
    <t xml:space="preserve">Si la encarga repostería externa. Suele estar incluida</t>
  </si>
  <si>
    <t xml:space="preserve">Wedding planner (opcional)</t>
  </si>
  <si>
    <t xml:space="preserve">Coordinación día: 800-1.800 €. Integral: 2.500-12.000 €. Pon lo que vayas a invertir</t>
  </si>
  <si>
    <t xml:space="preserve">Otros imprevistos (10-15% del subtotal)</t>
  </si>
  <si>
    <t xml:space="preserve">Reservar siempre 10-15% del total para imprevistos</t>
  </si>
  <si>
    <t xml:space="preserve">Subtotal extras</t>
  </si>
  <si>
    <t xml:space="preserve">  PRESUPUESTO TOTAL ESTIMADO</t>
  </si>
  <si>
    <t xml:space="preserve">📌 INSTRUCCIONES</t>
  </si>
  <si>
    <t xml:space="preserve">1. Cambia el número de invitados en la casilla amarilla (C7) y se autocalcula todo.</t>
  </si>
  <si>
    <t xml:space="preserve">2. Las casillas en azul son inputs editables. Las negras son fórmulas (no las modifiques).</t>
  </si>
  <si>
    <t xml:space="preserve">3. Cada partida muestra rango MÍNIMO, MEDIO y MÁXIMO basado en datos reales del sector.</t>
  </si>
  <si>
    <t xml:space="preserve">4. La columna NOTAS te explica cada cifra y cuándo aplica.</t>
  </si>
  <si>
    <t xml:space="preserve">5. La última partida (Otros imprevistos) calcula automáticamente un 10-15% del subtotal previo.</t>
  </si>
  <si>
    <t xml:space="preserve">6. Si quieres ajustar una partida concreta, sobrescribe la cifra en su columna (perderás la fórmula).</t>
  </si>
  <si>
    <t xml:space="preserve">Me Caso Literal · Fotografía de bodas natural, emocional y luminosa · mecasoliteral.com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</si>
</sst>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&quot; €&quot;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4B5136"/>
      <name val="Arial"/>
      <family val="0"/>
      <charset val="1"/>
    </font>
    <font>
      <i val="true"/>
      <sz val="11"/>
      <color rgb="FF8A8C63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4B5136"/>
      <name val="Arial"/>
      <family val="0"/>
      <charset val="1"/>
    </font>
    <font>
      <b val="true"/>
      <sz val="18"/>
      <color rgb="FF0000FF"/>
      <name val="Arial"/>
      <family val="0"/>
      <charset val="1"/>
    </font>
    <font>
      <b val="true"/>
      <sz val="10"/>
      <color rgb="FFB27449"/>
      <name val="Arial"/>
      <family val="0"/>
      <charset val="1"/>
    </font>
    <font>
      <i val="true"/>
      <sz val="9"/>
      <color rgb="FF8A8C63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2E2A21"/>
      <name val="Arial"/>
      <family val="0"/>
      <charset val="1"/>
    </font>
    <font>
      <sz val="10"/>
      <color rgb="FF2E2A21"/>
      <name val="Arial"/>
      <family val="0"/>
      <charset val="1"/>
    </font>
    <font>
      <i val="true"/>
      <sz val="9"/>
      <color rgb="FF4B513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4ECDC"/>
        <bgColor rgb="FFFFF8DC"/>
      </patternFill>
    </fill>
    <fill>
      <patternFill patternType="solid">
        <fgColor rgb="FF4B5136"/>
        <bgColor rgb="FF2E2A21"/>
      </patternFill>
    </fill>
    <fill>
      <patternFill patternType="solid">
        <fgColor rgb="FFFFF8DC"/>
        <bgColor rgb="FFF4ECDC"/>
      </patternFill>
    </fill>
    <fill>
      <patternFill patternType="solid">
        <fgColor rgb="FF8A8C63"/>
        <bgColor rgb="FF969696"/>
      </patternFill>
    </fill>
    <fill>
      <patternFill patternType="solid">
        <fgColor rgb="FFB27449"/>
        <bgColor rgb="FF8A8C63"/>
      </patternFill>
    </fill>
    <fill>
      <patternFill patternType="solid">
        <fgColor rgb="FFD9C8A9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>
        <color rgb="FF4B5136"/>
      </left>
      <right style="medium">
        <color rgb="FF4B5136"/>
      </right>
      <top style="medium">
        <color rgb="FF4B5136"/>
      </top>
      <bottom style="medium">
        <color rgb="FF4B513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1" shrinkToFit="false"/>
      <protection locked="true" hidden="false"/>
    </xf>
    <xf numFmtId="164" fontId="7" fillId="7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6" fontId="7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27449"/>
      <rgbColor rgb="FF800080"/>
      <rgbColor rgb="FF008080"/>
      <rgbColor rgb="FFD9C8A9"/>
      <rgbColor rgb="FF8A8C63"/>
      <rgbColor rgb="FF9999FF"/>
      <rgbColor rgb="FF993366"/>
      <rgbColor rgb="FFFFF8D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4ECD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B5136"/>
      <rgbColor rgb="FF993300"/>
      <rgbColor rgb="FF993366"/>
      <rgbColor rgb="FF333399"/>
      <rgbColor rgb="FF2E2A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5" min="3" style="0" width="15"/>
    <col collapsed="false" customWidth="true" hidden="false" outlineLevel="0" max="6" min="6" style="0" width="38"/>
    <col collapsed="false" customWidth="true" hidden="false" outlineLevel="0" max="7" min="7" style="0" width="3"/>
  </cols>
  <sheetData>
    <row r="1" customFormat="false" ht="7.5" hidden="false" customHeight="true" outlineLevel="0" collapsed="false">
      <c r="B1" s="1"/>
      <c r="C1" s="1"/>
      <c r="D1" s="1"/>
      <c r="E1" s="1"/>
      <c r="F1" s="1"/>
    </row>
    <row r="2" customFormat="false" ht="31.5" hidden="false" customHeight="true" outlineLevel="0" collapsed="false">
      <c r="B2" s="2" t="s">
        <v>0</v>
      </c>
      <c r="C2" s="2"/>
      <c r="D2" s="2"/>
      <c r="E2" s="2"/>
      <c r="F2" s="2"/>
    </row>
    <row r="3" customFormat="false" ht="21.75" hidden="false" customHeight="true" outlineLevel="0" collapsed="false">
      <c r="B3" s="3" t="s">
        <v>1</v>
      </c>
      <c r="C3" s="3"/>
      <c r="D3" s="3"/>
      <c r="E3" s="3"/>
      <c r="F3" s="3"/>
    </row>
    <row r="4" customFormat="false" ht="7.5" hidden="false" customHeight="true" outlineLevel="0" collapsed="false">
      <c r="B4" s="1"/>
      <c r="C4" s="1"/>
      <c r="D4" s="1"/>
      <c r="E4" s="1"/>
      <c r="F4" s="1"/>
    </row>
    <row r="5" customFormat="false" ht="24" hidden="false" customHeight="true" outlineLevel="0" collapsed="false">
      <c r="B5" s="4" t="s">
        <v>2</v>
      </c>
      <c r="C5" s="4"/>
      <c r="D5" s="4"/>
      <c r="E5" s="4"/>
      <c r="F5" s="4"/>
    </row>
    <row r="6" customFormat="false" ht="7.5" hidden="false" customHeight="true" outlineLevel="0" collapsed="false"/>
    <row r="7" customFormat="false" ht="27.75" hidden="false" customHeight="true" outlineLevel="0" collapsed="false">
      <c r="B7" s="5" t="s">
        <v>3</v>
      </c>
      <c r="C7" s="6" t="n">
        <v>100</v>
      </c>
      <c r="D7" s="7" t="s">
        <v>4</v>
      </c>
      <c r="F7" s="8" t="s">
        <v>5</v>
      </c>
    </row>
    <row r="8" customFormat="false" ht="21.75" hidden="false" customHeight="true" outlineLevel="0" collapsed="false">
      <c r="B8" s="5" t="s">
        <v>6</v>
      </c>
      <c r="C8" s="9" t="n">
        <f aca="false">ROUND(D65/C7,0)</f>
        <v>339</v>
      </c>
      <c r="F8" s="8" t="s">
        <v>7</v>
      </c>
    </row>
    <row r="9" customFormat="false" ht="13.5" hidden="false" customHeight="true" outlineLevel="0" collapsed="false"/>
    <row r="10" customFormat="false" ht="27.75" hidden="false" customHeight="true" outlineLevel="0" collapsed="false">
      <c r="A10" s="10"/>
      <c r="B10" s="11" t="s">
        <v>8</v>
      </c>
      <c r="C10" s="11" t="s">
        <v>9</v>
      </c>
      <c r="D10" s="11" t="s">
        <v>10</v>
      </c>
      <c r="E10" s="11" t="s">
        <v>11</v>
      </c>
      <c r="F10" s="11" t="s">
        <v>12</v>
      </c>
    </row>
    <row r="11" customFormat="false" ht="21.75" hidden="false" customHeight="true" outlineLevel="0" collapsed="false">
      <c r="B11" s="12" t="s">
        <v>13</v>
      </c>
      <c r="C11" s="12"/>
      <c r="D11" s="12"/>
      <c r="E11" s="12"/>
      <c r="F11" s="12"/>
    </row>
    <row r="12" customFormat="false" ht="21.75" hidden="false" customHeight="true" outlineLevel="0" collapsed="false">
      <c r="B12" s="13" t="s">
        <v>14</v>
      </c>
      <c r="C12" s="14" t="n">
        <f aca="false">100*$C$7</f>
        <v>10000</v>
      </c>
      <c r="D12" s="14" t="n">
        <f aca="false">140*$C$7</f>
        <v>14000</v>
      </c>
      <c r="E12" s="14" t="n">
        <f aca="false">220*$C$7</f>
        <v>22000</v>
      </c>
      <c r="F12" s="15" t="s">
        <v>15</v>
      </c>
    </row>
    <row r="13" customFormat="false" ht="21.75" hidden="false" customHeight="true" outlineLevel="0" collapsed="false">
      <c r="B13" s="13" t="s">
        <v>16</v>
      </c>
      <c r="C13" s="14" t="n">
        <f aca="false">15*$C$7</f>
        <v>1500</v>
      </c>
      <c r="D13" s="14" t="n">
        <f aca="false">18*$C$7</f>
        <v>1800</v>
      </c>
      <c r="E13" s="14" t="n">
        <f aca="false">25*$C$7</f>
        <v>2500</v>
      </c>
      <c r="F13" s="15" t="s">
        <v>17</v>
      </c>
    </row>
    <row r="14" customFormat="false" ht="21.75" hidden="false" customHeight="true" outlineLevel="0" collapsed="false">
      <c r="B14" s="13" t="s">
        <v>18</v>
      </c>
      <c r="C14" s="14" t="n">
        <v>0</v>
      </c>
      <c r="D14" s="14" t="n">
        <v>2500</v>
      </c>
      <c r="E14" s="14" t="n">
        <v>8000</v>
      </c>
      <c r="F14" s="15" t="s">
        <v>19</v>
      </c>
    </row>
    <row r="15" customFormat="false" ht="21.75" hidden="false" customHeight="true" outlineLevel="0" collapsed="false">
      <c r="B15" s="13" t="s">
        <v>20</v>
      </c>
      <c r="C15" s="14" t="n">
        <f aca="false">0*$C$7</f>
        <v>0</v>
      </c>
      <c r="D15" s="14" t="n">
        <f aca="false">0*$C$7</f>
        <v>0</v>
      </c>
      <c r="E15" s="14" t="n">
        <f aca="false">25*$C$7</f>
        <v>2500</v>
      </c>
      <c r="F15" s="15" t="s">
        <v>21</v>
      </c>
    </row>
    <row r="16" customFormat="false" ht="21.75" hidden="false" customHeight="true" outlineLevel="0" collapsed="false">
      <c r="B16" s="16" t="s">
        <v>22</v>
      </c>
      <c r="C16" s="17" t="n">
        <f aca="false">SUM(C12:C15)</f>
        <v>11500</v>
      </c>
      <c r="D16" s="17" t="n">
        <f aca="false">SUM(D12:D15)</f>
        <v>18300</v>
      </c>
      <c r="E16" s="17" t="n">
        <f aca="false">SUM(E12:E15)</f>
        <v>35000</v>
      </c>
      <c r="F16" s="18"/>
    </row>
    <row r="18" customFormat="false" ht="21.75" hidden="false" customHeight="true" outlineLevel="0" collapsed="false">
      <c r="B18" s="12" t="s">
        <v>23</v>
      </c>
      <c r="C18" s="12"/>
      <c r="D18" s="12"/>
      <c r="E18" s="12"/>
      <c r="F18" s="12"/>
    </row>
    <row r="19" customFormat="false" ht="21.75" hidden="false" customHeight="true" outlineLevel="0" collapsed="false">
      <c r="B19" s="13" t="s">
        <v>24</v>
      </c>
      <c r="C19" s="14" t="n">
        <v>1500</v>
      </c>
      <c r="D19" s="14" t="n">
        <v>2200</v>
      </c>
      <c r="E19" s="14" t="n">
        <v>3500</v>
      </c>
      <c r="F19" s="15" t="s">
        <v>25</v>
      </c>
    </row>
    <row r="20" customFormat="false" ht="21.75" hidden="false" customHeight="true" outlineLevel="0" collapsed="false">
      <c r="B20" s="13" t="s">
        <v>26</v>
      </c>
      <c r="C20" s="14" t="n">
        <v>0</v>
      </c>
      <c r="D20" s="14" t="n">
        <v>0</v>
      </c>
      <c r="E20" s="14" t="n">
        <v>2800</v>
      </c>
      <c r="F20" s="15" t="s">
        <v>27</v>
      </c>
    </row>
    <row r="21" customFormat="false" ht="21.75" hidden="false" customHeight="true" outlineLevel="0" collapsed="false">
      <c r="B21" s="16" t="s">
        <v>28</v>
      </c>
      <c r="C21" s="17" t="n">
        <f aca="false">SUM(C19:C20)</f>
        <v>1500</v>
      </c>
      <c r="D21" s="17" t="n">
        <f aca="false">SUM(D19:D20)</f>
        <v>2200</v>
      </c>
      <c r="E21" s="17" t="n">
        <f aca="false">SUM(E19:E20)</f>
        <v>6300</v>
      </c>
      <c r="F21" s="18"/>
    </row>
    <row r="23" customFormat="false" ht="21.75" hidden="false" customHeight="true" outlineLevel="0" collapsed="false">
      <c r="B23" s="12" t="s">
        <v>29</v>
      </c>
      <c r="C23" s="12"/>
      <c r="D23" s="12"/>
      <c r="E23" s="12"/>
      <c r="F23" s="12"/>
    </row>
    <row r="24" customFormat="false" ht="21.75" hidden="false" customHeight="true" outlineLevel="0" collapsed="false">
      <c r="B24" s="13" t="s">
        <v>30</v>
      </c>
      <c r="C24" s="14" t="n">
        <v>1000</v>
      </c>
      <c r="D24" s="14" t="n">
        <v>2000</v>
      </c>
      <c r="E24" s="14" t="n">
        <v>3500</v>
      </c>
      <c r="F24" s="15" t="s">
        <v>31</v>
      </c>
    </row>
    <row r="25" customFormat="false" ht="21.75" hidden="false" customHeight="true" outlineLevel="0" collapsed="false">
      <c r="B25" s="13" t="s">
        <v>32</v>
      </c>
      <c r="C25" s="14" t="n">
        <v>600</v>
      </c>
      <c r="D25" s="14" t="n">
        <v>1000</v>
      </c>
      <c r="E25" s="14" t="n">
        <v>1800</v>
      </c>
      <c r="F25" s="15" t="s">
        <v>33</v>
      </c>
    </row>
    <row r="26" customFormat="false" ht="21.75" hidden="false" customHeight="true" outlineLevel="0" collapsed="false">
      <c r="B26" s="13" t="s">
        <v>34</v>
      </c>
      <c r="C26" s="14" t="n">
        <v>250</v>
      </c>
      <c r="D26" s="14" t="n">
        <v>450</v>
      </c>
      <c r="E26" s="14" t="n">
        <v>700</v>
      </c>
      <c r="F26" s="15" t="s">
        <v>35</v>
      </c>
    </row>
    <row r="27" customFormat="false" ht="21.75" hidden="false" customHeight="true" outlineLevel="0" collapsed="false">
      <c r="B27" s="13" t="s">
        <v>36</v>
      </c>
      <c r="C27" s="14" t="n">
        <v>300</v>
      </c>
      <c r="D27" s="14" t="n">
        <v>600</v>
      </c>
      <c r="E27" s="14" t="n">
        <v>1200</v>
      </c>
      <c r="F27" s="15" t="s">
        <v>37</v>
      </c>
    </row>
    <row r="28" customFormat="false" ht="21.75" hidden="false" customHeight="true" outlineLevel="0" collapsed="false">
      <c r="B28" s="16" t="s">
        <v>38</v>
      </c>
      <c r="C28" s="17" t="n">
        <f aca="false">SUM(C24:C27)</f>
        <v>2150</v>
      </c>
      <c r="D28" s="17" t="n">
        <f aca="false">SUM(D24:D27)</f>
        <v>4050</v>
      </c>
      <c r="E28" s="17" t="n">
        <f aca="false">SUM(E24:E27)</f>
        <v>7200</v>
      </c>
      <c r="F28" s="18"/>
    </row>
    <row r="30" customFormat="false" ht="21.75" hidden="false" customHeight="true" outlineLevel="0" collapsed="false">
      <c r="B30" s="12" t="s">
        <v>39</v>
      </c>
      <c r="C30" s="12"/>
      <c r="D30" s="12"/>
      <c r="E30" s="12"/>
      <c r="F30" s="12"/>
    </row>
    <row r="31" customFormat="false" ht="21.75" hidden="false" customHeight="true" outlineLevel="0" collapsed="false">
      <c r="B31" s="13" t="s">
        <v>40</v>
      </c>
      <c r="C31" s="14" t="n">
        <v>100</v>
      </c>
      <c r="D31" s="14" t="n">
        <v>200</v>
      </c>
      <c r="E31" s="14" t="n">
        <v>350</v>
      </c>
      <c r="F31" s="15" t="s">
        <v>41</v>
      </c>
    </row>
    <row r="32" customFormat="false" ht="21.75" hidden="false" customHeight="true" outlineLevel="0" collapsed="false">
      <c r="B32" s="13" t="s">
        <v>42</v>
      </c>
      <c r="C32" s="14" t="n">
        <v>300</v>
      </c>
      <c r="D32" s="14" t="n">
        <v>600</v>
      </c>
      <c r="E32" s="14" t="n">
        <v>1500</v>
      </c>
      <c r="F32" s="15" t="s">
        <v>43</v>
      </c>
    </row>
    <row r="33" customFormat="false" ht="21.75" hidden="false" customHeight="true" outlineLevel="0" collapsed="false">
      <c r="B33" s="13" t="s">
        <v>44</v>
      </c>
      <c r="C33" s="14" t="n">
        <f aca="false">5*$C$7</f>
        <v>500</v>
      </c>
      <c r="D33" s="14" t="n">
        <f aca="false">10*$C$7</f>
        <v>1000</v>
      </c>
      <c r="E33" s="14" t="n">
        <f aca="false">25*$C$7</f>
        <v>2500</v>
      </c>
      <c r="F33" s="15" t="s">
        <v>45</v>
      </c>
    </row>
    <row r="34" customFormat="false" ht="21.75" hidden="false" customHeight="true" outlineLevel="0" collapsed="false">
      <c r="B34" s="16" t="s">
        <v>46</v>
      </c>
      <c r="C34" s="17" t="n">
        <f aca="false">SUM(C31:C33)</f>
        <v>900</v>
      </c>
      <c r="D34" s="17" t="n">
        <f aca="false">SUM(D31:D33)</f>
        <v>1800</v>
      </c>
      <c r="E34" s="17" t="n">
        <f aca="false">SUM(E31:E33)</f>
        <v>4350</v>
      </c>
      <c r="F34" s="18"/>
    </row>
    <row r="36" customFormat="false" ht="21.75" hidden="false" customHeight="true" outlineLevel="0" collapsed="false">
      <c r="B36" s="12" t="s">
        <v>47</v>
      </c>
      <c r="C36" s="12"/>
      <c r="D36" s="12"/>
      <c r="E36" s="12"/>
      <c r="F36" s="12"/>
    </row>
    <row r="37" customFormat="false" ht="21.75" hidden="false" customHeight="true" outlineLevel="0" collapsed="false">
      <c r="B37" s="13" t="s">
        <v>48</v>
      </c>
      <c r="C37" s="14" t="n">
        <v>600</v>
      </c>
      <c r="D37" s="14" t="n">
        <v>900</v>
      </c>
      <c r="E37" s="14" t="n">
        <v>1500</v>
      </c>
      <c r="F37" s="15" t="s">
        <v>49</v>
      </c>
    </row>
    <row r="38" customFormat="false" ht="21.75" hidden="false" customHeight="true" outlineLevel="0" collapsed="false">
      <c r="B38" s="13" t="s">
        <v>50</v>
      </c>
      <c r="C38" s="14" t="n">
        <v>0</v>
      </c>
      <c r="D38" s="14" t="n">
        <v>0</v>
      </c>
      <c r="E38" s="14" t="n">
        <v>800</v>
      </c>
      <c r="F38" s="15" t="s">
        <v>51</v>
      </c>
    </row>
    <row r="39" customFormat="false" ht="21.75" hidden="false" customHeight="true" outlineLevel="0" collapsed="false">
      <c r="B39" s="16" t="s">
        <v>52</v>
      </c>
      <c r="C39" s="17" t="n">
        <f aca="false">SUM(C37:C38)</f>
        <v>600</v>
      </c>
      <c r="D39" s="17" t="n">
        <f aca="false">SUM(D37:D38)</f>
        <v>900</v>
      </c>
      <c r="E39" s="17" t="n">
        <f aca="false">SUM(E37:E38)</f>
        <v>2300</v>
      </c>
      <c r="F39" s="18"/>
    </row>
    <row r="41" customFormat="false" ht="21.75" hidden="false" customHeight="true" outlineLevel="0" collapsed="false">
      <c r="B41" s="12" t="s">
        <v>53</v>
      </c>
      <c r="C41" s="12"/>
      <c r="D41" s="12"/>
      <c r="E41" s="12"/>
      <c r="F41" s="12"/>
    </row>
    <row r="42" customFormat="false" ht="21.75" hidden="false" customHeight="true" outlineLevel="0" collapsed="false">
      <c r="B42" s="13" t="s">
        <v>54</v>
      </c>
      <c r="C42" s="14" t="n">
        <v>0</v>
      </c>
      <c r="D42" s="14" t="n">
        <v>250</v>
      </c>
      <c r="E42" s="14" t="n">
        <v>600</v>
      </c>
      <c r="F42" s="15" t="s">
        <v>55</v>
      </c>
    </row>
    <row r="43" customFormat="false" ht="21.75" hidden="false" customHeight="true" outlineLevel="0" collapsed="false">
      <c r="B43" s="16" t="s">
        <v>56</v>
      </c>
      <c r="C43" s="17" t="n">
        <f aca="false">SUM(C42:C42)</f>
        <v>0</v>
      </c>
      <c r="D43" s="17" t="n">
        <f aca="false">SUM(D42:D42)</f>
        <v>250</v>
      </c>
      <c r="E43" s="17" t="n">
        <f aca="false">SUM(E42:E42)</f>
        <v>600</v>
      </c>
      <c r="F43" s="18"/>
    </row>
    <row r="45" customFormat="false" ht="21.75" hidden="false" customHeight="true" outlineLevel="0" collapsed="false">
      <c r="B45" s="12" t="s">
        <v>57</v>
      </c>
      <c r="C45" s="12"/>
      <c r="D45" s="12"/>
      <c r="E45" s="12"/>
      <c r="F45" s="12"/>
    </row>
    <row r="46" customFormat="false" ht="21.75" hidden="false" customHeight="true" outlineLevel="0" collapsed="false">
      <c r="B46" s="13" t="s">
        <v>58</v>
      </c>
      <c r="C46" s="14" t="n">
        <v>400</v>
      </c>
      <c r="D46" s="14" t="n">
        <v>700</v>
      </c>
      <c r="E46" s="14" t="n">
        <v>1500</v>
      </c>
      <c r="F46" s="15" t="s">
        <v>59</v>
      </c>
    </row>
    <row r="47" customFormat="false" ht="21.75" hidden="false" customHeight="true" outlineLevel="0" collapsed="false">
      <c r="B47" s="16" t="s">
        <v>60</v>
      </c>
      <c r="C47" s="17" t="n">
        <f aca="false">SUM(C46:C46)</f>
        <v>400</v>
      </c>
      <c r="D47" s="17" t="n">
        <f aca="false">SUM(D46:D46)</f>
        <v>700</v>
      </c>
      <c r="E47" s="17" t="n">
        <f aca="false">SUM(E46:E46)</f>
        <v>1500</v>
      </c>
      <c r="F47" s="18"/>
    </row>
    <row r="49" customFormat="false" ht="21.75" hidden="false" customHeight="true" outlineLevel="0" collapsed="false">
      <c r="B49" s="12" t="s">
        <v>61</v>
      </c>
      <c r="C49" s="12"/>
      <c r="D49" s="12"/>
      <c r="E49" s="12"/>
      <c r="F49" s="12"/>
    </row>
    <row r="50" customFormat="false" ht="21.75" hidden="false" customHeight="true" outlineLevel="0" collapsed="false">
      <c r="B50" s="13" t="s">
        <v>62</v>
      </c>
      <c r="C50" s="14" t="n">
        <f aca="false">2*$C$7</f>
        <v>200</v>
      </c>
      <c r="D50" s="14" t="n">
        <f aca="false">4*$C$7</f>
        <v>400</v>
      </c>
      <c r="E50" s="14" t="n">
        <f aca="false">8*$C$7</f>
        <v>800</v>
      </c>
      <c r="F50" s="15" t="s">
        <v>63</v>
      </c>
    </row>
    <row r="51" customFormat="false" ht="21.75" hidden="false" customHeight="true" outlineLevel="0" collapsed="false">
      <c r="B51" s="13" t="s">
        <v>64</v>
      </c>
      <c r="C51" s="14" t="n">
        <f aca="false">3*$C$7</f>
        <v>300</v>
      </c>
      <c r="D51" s="14" t="n">
        <f aca="false">5*$C$7</f>
        <v>500</v>
      </c>
      <c r="E51" s="14" t="n">
        <f aca="false">10*$C$7</f>
        <v>1000</v>
      </c>
      <c r="F51" s="15" t="s">
        <v>65</v>
      </c>
    </row>
    <row r="52" customFormat="false" ht="21.75" hidden="false" customHeight="true" outlineLevel="0" collapsed="false">
      <c r="B52" s="16" t="s">
        <v>66</v>
      </c>
      <c r="C52" s="17" t="n">
        <f aca="false">SUM(C50:C51)</f>
        <v>500</v>
      </c>
      <c r="D52" s="17" t="n">
        <f aca="false">SUM(D50:D51)</f>
        <v>900</v>
      </c>
      <c r="E52" s="17" t="n">
        <f aca="false">SUM(E50:E51)</f>
        <v>1800</v>
      </c>
      <c r="F52" s="18"/>
    </row>
    <row r="54" customFormat="false" ht="21.75" hidden="false" customHeight="true" outlineLevel="0" collapsed="false">
      <c r="B54" s="12" t="s">
        <v>67</v>
      </c>
      <c r="C54" s="12"/>
      <c r="D54" s="12"/>
      <c r="E54" s="12"/>
      <c r="F54" s="12"/>
    </row>
    <row r="55" customFormat="false" ht="21.75" hidden="false" customHeight="true" outlineLevel="0" collapsed="false">
      <c r="B55" s="13" t="s">
        <v>68</v>
      </c>
      <c r="C55" s="14" t="n">
        <v>400</v>
      </c>
      <c r="D55" s="14" t="n">
        <v>900</v>
      </c>
      <c r="E55" s="14" t="n">
        <v>2000</v>
      </c>
      <c r="F55" s="15" t="s">
        <v>69</v>
      </c>
    </row>
    <row r="56" customFormat="false" ht="21.75" hidden="false" customHeight="true" outlineLevel="0" collapsed="false">
      <c r="B56" s="16" t="s">
        <v>70</v>
      </c>
      <c r="C56" s="17" t="n">
        <f aca="false">SUM(C55:C55)</f>
        <v>400</v>
      </c>
      <c r="D56" s="17" t="n">
        <f aca="false">SUM(D55:D55)</f>
        <v>900</v>
      </c>
      <c r="E56" s="17" t="n">
        <f aca="false">SUM(E55:E55)</f>
        <v>2000</v>
      </c>
      <c r="F56" s="18"/>
    </row>
    <row r="58" customFormat="false" ht="21.75" hidden="false" customHeight="true" outlineLevel="0" collapsed="false">
      <c r="B58" s="12" t="s">
        <v>71</v>
      </c>
      <c r="C58" s="12"/>
      <c r="D58" s="12"/>
      <c r="E58" s="12"/>
      <c r="F58" s="12"/>
    </row>
    <row r="59" customFormat="false" ht="21.75" hidden="false" customHeight="true" outlineLevel="0" collapsed="false">
      <c r="B59" s="13" t="s">
        <v>72</v>
      </c>
      <c r="C59" s="14" t="n">
        <v>0</v>
      </c>
      <c r="D59" s="14" t="n">
        <v>300</v>
      </c>
      <c r="E59" s="14" t="n">
        <v>600</v>
      </c>
      <c r="F59" s="15" t="s">
        <v>73</v>
      </c>
    </row>
    <row r="60" customFormat="false" ht="21.75" hidden="false" customHeight="true" outlineLevel="0" collapsed="false">
      <c r="B60" s="13" t="s">
        <v>74</v>
      </c>
      <c r="C60" s="14" t="n">
        <v>0</v>
      </c>
      <c r="D60" s="14" t="n">
        <v>0</v>
      </c>
      <c r="E60" s="14" t="n">
        <v>2500</v>
      </c>
      <c r="F60" s="15" t="s">
        <v>75</v>
      </c>
    </row>
    <row r="61" customFormat="false" ht="21.75" hidden="false" customHeight="true" outlineLevel="0" collapsed="false">
      <c r="B61" s="13" t="s">
        <v>76</v>
      </c>
      <c r="C61" s="14" t="n">
        <f aca="false">ROUND((C16+C21+C28+C34+C39+C43+C47+C52+C56)*0.1,0)</f>
        <v>1795</v>
      </c>
      <c r="D61" s="14" t="n">
        <f aca="false">ROUND((D16+D21+D28+D34+D39+D43+D47+D52+D56)*0.12,0)</f>
        <v>3600</v>
      </c>
      <c r="E61" s="14" t="n">
        <f aca="false">ROUND((E16+E21+E28+E34+E39+E43+E47+E52+E56)*0.15,0)</f>
        <v>9158</v>
      </c>
      <c r="F61" s="15" t="s">
        <v>77</v>
      </c>
    </row>
    <row r="62" customFormat="false" ht="21.75" hidden="false" customHeight="true" outlineLevel="0" collapsed="false">
      <c r="B62" s="16" t="s">
        <v>78</v>
      </c>
      <c r="C62" s="17" t="n">
        <f aca="false">SUM(C59:C61)</f>
        <v>1795</v>
      </c>
      <c r="D62" s="17" t="n">
        <f aca="false">SUM(D59:D61)</f>
        <v>3900</v>
      </c>
      <c r="E62" s="17" t="n">
        <f aca="false">SUM(E59:E61)</f>
        <v>12258</v>
      </c>
      <c r="F62" s="18"/>
    </row>
    <row r="64" customFormat="false" ht="7.5" hidden="false" customHeight="true" outlineLevel="0" collapsed="false"/>
    <row r="65" customFormat="false" ht="36" hidden="false" customHeight="true" outlineLevel="0" collapsed="false">
      <c r="B65" s="19" t="s">
        <v>79</v>
      </c>
      <c r="C65" s="20" t="n">
        <f aca="false">C16+C21+C28+C34+C39+C43+C47+C52+C56+C62</f>
        <v>19745</v>
      </c>
      <c r="D65" s="20" t="n">
        <f aca="false">D16+D21+D28+D34+D39+D43+D47+D52+D56+D62</f>
        <v>33900</v>
      </c>
      <c r="E65" s="20" t="n">
        <f aca="false">E16+E21+E28+E34+E39+E43+E47+E52+E56+E62</f>
        <v>73308</v>
      </c>
      <c r="F65" s="21"/>
    </row>
    <row r="67" customFormat="false" ht="18" hidden="false" customHeight="true" outlineLevel="0" collapsed="false">
      <c r="B67" s="22" t="s">
        <v>80</v>
      </c>
      <c r="C67" s="22"/>
      <c r="D67" s="22"/>
      <c r="E67" s="22"/>
      <c r="F67" s="22"/>
    </row>
    <row r="68" customFormat="false" ht="18" hidden="false" customHeight="true" outlineLevel="0" collapsed="false">
      <c r="B68" s="23" t="s">
        <v>81</v>
      </c>
      <c r="C68" s="23"/>
      <c r="D68" s="23"/>
      <c r="E68" s="23"/>
      <c r="F68" s="23"/>
    </row>
    <row r="69" customFormat="false" ht="18" hidden="false" customHeight="true" outlineLevel="0" collapsed="false">
      <c r="B69" s="23" t="s">
        <v>82</v>
      </c>
      <c r="C69" s="23"/>
      <c r="D69" s="23"/>
      <c r="E69" s="23"/>
      <c r="F69" s="23"/>
    </row>
    <row r="70" customFormat="false" ht="18" hidden="false" customHeight="true" outlineLevel="0" collapsed="false">
      <c r="B70" s="23" t="s">
        <v>83</v>
      </c>
      <c r="C70" s="23"/>
      <c r="D70" s="23"/>
      <c r="E70" s="23"/>
      <c r="F70" s="23"/>
    </row>
    <row r="71" customFormat="false" ht="18" hidden="false" customHeight="true" outlineLevel="0" collapsed="false">
      <c r="B71" s="23" t="s">
        <v>84</v>
      </c>
      <c r="C71" s="23"/>
      <c r="D71" s="23"/>
      <c r="E71" s="23"/>
      <c r="F71" s="23"/>
    </row>
    <row r="72" customFormat="false" ht="18" hidden="false" customHeight="true" outlineLevel="0" collapsed="false">
      <c r="B72" s="23" t="s">
        <v>85</v>
      </c>
      <c r="C72" s="23"/>
      <c r="D72" s="23"/>
      <c r="E72" s="23"/>
      <c r="F72" s="23"/>
    </row>
    <row r="73" customFormat="false" ht="18" hidden="false" customHeight="true" outlineLevel="0" collapsed="false">
      <c r="B73" s="23" t="s">
        <v>86</v>
      </c>
      <c r="C73" s="23"/>
      <c r="D73" s="23"/>
      <c r="E73" s="23"/>
      <c r="F73" s="23"/>
    </row>
    <row r="75" customFormat="false" ht="19.5" hidden="false" customHeight="true" outlineLevel="0" collapsed="false">
      <c r="B75" s="24" t="s">
        <v>87</v>
      </c>
      <c r="C75" s="24"/>
      <c r="D75" s="24"/>
      <c r="E75" s="24"/>
      <c r="F75" s="24"/>
    </row>
  </sheetData>
  <mergeCells count="21">
    <mergeCell ref="B2:F2"/>
    <mergeCell ref="B3:F3"/>
    <mergeCell ref="B5:F5"/>
    <mergeCell ref="B11:F11"/>
    <mergeCell ref="B18:F18"/>
    <mergeCell ref="B23:F23"/>
    <mergeCell ref="B30:F30"/>
    <mergeCell ref="B36:F36"/>
    <mergeCell ref="B41:F41"/>
    <mergeCell ref="B45:F45"/>
    <mergeCell ref="B49:F49"/>
    <mergeCell ref="B54:F54"/>
    <mergeCell ref="B58:F58"/>
    <mergeCell ref="B67:F67"/>
    <mergeCell ref="B68:F68"/>
    <mergeCell ref="B69:F69"/>
    <mergeCell ref="B70:F70"/>
    <mergeCell ref="B71:F71"/>
    <mergeCell ref="B72:F72"/>
    <mergeCell ref="B73:F73"/>
    <mergeCell ref="B75:F7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2026-04-28T13:55:27Z</dcterms:created>
  <dc:creator>openpyxl</dc:creator>
  <dc:description/>
  <dc:language>en-US</dc:language>
  <cp:lastModifiedBy/>
  <dcterms:modified xsi:type="dcterms:W3CDTF">2026-04-28T13:55:27Z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